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<sst xmlns="http://schemas.openxmlformats.org/spreadsheetml/2006/main" count="692" uniqueCount="359">
  <si>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</si>
  <si>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</si>
  <si>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</si>
  <si>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</si>
  <si>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</si>
  <si>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</si>
  <si>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</si>
  <si>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</si>
  <si>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</si>
  <si>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</si>
  <si>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</si>
  <si>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</si>
  <si>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</si>
  <si>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</si>
  <si>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</si>
  <si>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</si>
  <si>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</si>
  <si>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</si>
  <si>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</si>
  <si>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</si>
  <si>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</si>
  <si>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</si>
  <si>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</si>
  <si>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</si>
  <si>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</si>
  <si>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</si>
  <si>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</si>
  <si>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</si>
  <si>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</si>
  <si>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</si>
  <si>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</si>
  <si>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</si>
  <si>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</si>
  <si>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</si>
  <si>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</si>
  <si>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</si>
  <si>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</si>
  <si>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</si>
  <si>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</si>
  <si>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</si>
  <si>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</si>
  <si>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</si>
  <si>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</si>
  <si>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</si>
  <si>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</si>
  <si>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</si>
  <si>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</si>
  <si>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</si>
  <si>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</si>
  <si>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</si>
  <si>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</si>
  <si>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</si>
  <si>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</si>
  <si>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</si>
  <si>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</si>
  <si>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</si>
  <si>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</si>
  <si>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</si>
  <si>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</si>
  <si>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</si>
  <si>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</si>
  <si>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</si>
  <si>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</si>
  <si>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</si>
  <si>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</si>
  <si>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</si>
  <si>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</si>
  <si>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</si>
  <si>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</si>
  <si>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</si>
  <si>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</si>
  <si>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</si>
  <si>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</si>
  <si>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</si>
  <si>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</si>
  <si>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</si>
  <si>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</si>
  <si>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</si>
  <si>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</si>
  <si>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</si>
  <si>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</si>
  <si>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</si>
  <si>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</si>
  <si>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</si>
  <si>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</si>
  <si>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</si>
  <si>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</si>
  <si>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</si>
  <si>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</si>
  <si>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</si>
  <si>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</si>
  <si>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</si>
  <si>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</si>
  <si>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</si>
  <si>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</si>
  <si>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</si>
  <si>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</si>
  <si>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</si>
  <si>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</si>
  <si>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</si>
  <si>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</si>
  <si>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</si>
  <si>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</si>
  <si>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</si>
  <si>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</si>
  <si>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</si>
  <si>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</si>
  <si>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</si>
  <si>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</si>
  <si>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</si>
  <si>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</si>
  <si>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</si>
  <si>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</si>
  <si>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</si>
  <si>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</si>
  <si>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</si>
  <si>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</si>
  <si>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</si>
  <si>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</si>
  <si>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</si>
  <si>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</si>
  <si>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</si>
  <si>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</si>
  <si>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</si>
  <si>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</si>
  <si>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</si>
  <si>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</si>
  <si>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</si>
  <si>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</si>
  <si>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</si>
  <si>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</si>
  <si>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</si>
  <si>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</si>
  <si>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</si>
  <si>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</si>
  <si>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</si>
  <si>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</si>
  <si>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</si>
  <si>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</si>
  <si>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</si>
  <si>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</si>
  <si>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</si>
  <si>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</si>
  <si>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</si>
  <si>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</si>
  <si>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</si>
  <si>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</si>
  <si>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</si>
  <si>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</si>
  <si>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</si>
  <si>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</si>
  <si>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</si>
  <si>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</si>
  <si>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</si>
  <si>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</si>
  <si>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</si>
  <si>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</si>
  <si>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</si>
  <si>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</si>
  <si>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</si>
  <si>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</si>
  <si>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</si>
  <si>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</si>
  <si>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</si>
  <si>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</si>
  <si>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</si>
  <si>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</si>
  <si>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</si>
  <si>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</si>
  <si>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</si>
  <si>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</si>
  <si>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</si>
  <si>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</si>
  <si>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</si>
  <si>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</si>
  <si>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</si>
  <si>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</si>
  <si>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</si>
  <si>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</si>
  <si>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</si>
  <si>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</si>
  <si>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</si>
  <si>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</si>
  <si>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</si>
  <si>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</si>
  <si>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</si>
  <si>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</si>
  <si>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</si>
  <si>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</si>
  <si>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</si>
  <si>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</si>
  <si>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</si>
  <si>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</si>
  <si>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</si>
  <si>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</si>
  <si>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</si>
  <si>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</si>
  <si>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</si>
  <si>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</si>
  <si>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</si>
  <si>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</si>
  <si>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</si>
  <si>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</si>
  <si>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</si>
  <si>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</si>
  <si>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</si>
  <si>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</si>
  <si>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</si>
  <si>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</si>
  <si>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</si>
  <si>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</si>
  <si>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</si>
  <si>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</si>
  <si>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</si>
  <si>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</si>
  <si>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</si>
  <si>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</si>
  <si>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</si>
  <si>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</si>
  <si>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</si>
  <si>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</si>
  <si>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</si>
  <si>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</si>
  <si>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</si>
  <si>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</si>
  <si>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</si>
  <si>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</si>
  <si>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</si>
  <si>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</si>
  <si>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</si>
  <si>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</si>
  <si>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</si>
  <si>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</si>
  <si>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</si>
  <si>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</si>
  <si>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</si>
  <si>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</si>
  <si>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</si>
  <si>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</si>
  <si>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</si>
  <si>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</si>
  <si>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</si>
  <si>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</si>
  <si>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</si>
  <si>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</si>
  <si>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</si>
  <si>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</si>
  <si>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</si>
  <si>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</si>
  <si>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</si>
  <si>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</si>
  <si>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</si>
  <si>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</si>
  <si>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</si>
  <si>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</si>
  <si>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</si>
  <si>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</si>
  <si>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</si>
  <si>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</si>
  <si>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</si>
  <si>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</si>
  <si>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</si>
  <si>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</si>
  <si>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</si>
  <si>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</si>
  <si>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</si>
  <si>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</si>
  <si>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</si>
  <si>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</si>
  <si>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</si>
  <si>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</si>
  <si>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</si>
  <si>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</si>
  <si>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</si>
  <si>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</si>
  <si>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</si>
  <si>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</si>
  <si>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</si>
  <si>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</si>
  <si>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</si>
  <si>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</si>
  <si>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</si>
  <si>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</si>
  <si>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</si>
  <si>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</si>
  <si>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</si>
  <si>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</si>
  <si>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</si>
  <si>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</si>
  <si>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</si>
  <si>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</si>
  <si>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</si>
  <si>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</si>
  <si>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</si>
  <si>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</si>
  <si>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</si>
  <si>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</si>
  <si>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</si>
  <si>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</si>
  <si>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</si>
  <si>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</si>
  <si>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</si>
  <si>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</si>
  <si>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</si>
  <si>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</si>
  <si>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</si>
  <si>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</si>
  <si>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</si>
  <si>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</si>
  <si>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</si>
  <si>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</si>
  <si>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</si>
  <si>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</si>
  <si>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</si>
  <si>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</si>
  <si>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</si>
  <si>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</si>
  <si>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</si>
  <si>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</si>
  <si>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</si>
  <si>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</si>
  <si>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</si>
  <si>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</si>
  <si>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</si>
  <si>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</si>
  <si>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</si>
  <si>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</si>
  <si>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</si>
  <si>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</si>
  <si>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</si>
  <si>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</si>
  <si>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</si>
  <si>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</si>
  <si>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</si>
  <si>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</si>
  <si>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</si>
  <si>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</si>
  <si>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</si>
  <si>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</si>
  <si>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</si>
  <si>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</si>
  <si>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</si>
  <si>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</si>
  <si>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</si>
  <si>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</si>
  <si>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</si>
  <si>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</si>
  <si>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</si>
  <si>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</si>
  <si>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</si>
  <si>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</si>
  <si>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</si>
  <si>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</si>
  <si>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</si>
  <si>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</si>
  <si>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</si>
  <si>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</si>
  <si>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"13" лютого  2021 р.</t>
  </si>
  <si>
    <r>
      <t>"</t>
    </r>
    <r>
      <rPr>
        <u val="single"/>
        <sz val="20"/>
        <rFont val="Arial Cyr"/>
        <family val="0"/>
      </rPr>
      <t xml:space="preserve">     12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</si>
</sst>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9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18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12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75.80278999999999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311</v>
      </c>
      <c r="Q21" s="70" t="s">
        <v>112</v>
      </c>
      <c r="R21" s="67" t="s">
        <v>223</v>
      </c>
      <c r="S21" s="67" t="s">
        <v>10</v>
      </c>
      <c r="T21" s="67" t="s">
        <v>356</v>
      </c>
      <c r="U21" s="67"/>
      <c r="V21" s="67"/>
      <c r="W21" s="67" t="s">
        <v>116</v>
      </c>
      <c r="X21" s="67" t="s">
        <v>107</v>
      </c>
      <c r="Y21" s="84"/>
      <c r="Z21" s="70" t="s">
        <v>90</v>
      </c>
      <c r="AA21" s="67" t="s">
        <v>316</v>
      </c>
      <c r="AB21" s="67" t="s">
        <v>217</v>
      </c>
      <c r="AC21" s="67" t="s">
        <v>105</v>
      </c>
      <c r="AD21" s="67" t="s">
        <v>10</v>
      </c>
      <c r="AE21" s="67" t="s">
        <v>98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12</v>
      </c>
      <c r="H23" s="20">
        <f>G23</f>
        <v>12</v>
      </c>
      <c r="I23" s="20">
        <f>G23</f>
        <v>12</v>
      </c>
      <c r="J23" s="20">
        <f>G23</f>
        <v>12</v>
      </c>
      <c r="K23" s="20">
        <f>G23</f>
        <v>12</v>
      </c>
      <c r="L23" s="20">
        <f>G23</f>
        <v>12</v>
      </c>
      <c r="M23" s="20">
        <f>G23</f>
        <v>12</v>
      </c>
      <c r="N23" s="86">
        <f>G23</f>
        <v>12</v>
      </c>
      <c r="O23" s="21">
        <v>12</v>
      </c>
      <c r="P23" s="20">
        <f aca="true" t="shared" si="0" ref="P23:V23">O23</f>
        <v>12</v>
      </c>
      <c r="Q23" s="21">
        <f t="shared" si="0"/>
        <v>12</v>
      </c>
      <c r="R23" s="20">
        <f t="shared" si="0"/>
        <v>12</v>
      </c>
      <c r="S23" s="20">
        <f t="shared" si="0"/>
        <v>12</v>
      </c>
      <c r="T23" s="20">
        <f t="shared" si="0"/>
        <v>12</v>
      </c>
      <c r="U23" s="20">
        <f t="shared" si="0"/>
        <v>12</v>
      </c>
      <c r="V23" s="20">
        <f t="shared" si="0"/>
        <v>12</v>
      </c>
      <c r="W23" s="20">
        <f>G23</f>
        <v>12</v>
      </c>
      <c r="X23" s="20">
        <f>W23</f>
        <v>12</v>
      </c>
      <c r="Y23" s="86">
        <f>X23</f>
        <v>12</v>
      </c>
      <c r="Z23" s="21">
        <v>12</v>
      </c>
      <c r="AA23" s="20">
        <f>Z23</f>
        <v>12</v>
      </c>
      <c r="AB23" s="20">
        <f aca="true" t="shared" si="1" ref="AB23:AG23">AA23</f>
        <v>12</v>
      </c>
      <c r="AC23" s="20">
        <f t="shared" si="1"/>
        <v>12</v>
      </c>
      <c r="AD23" s="20">
        <f t="shared" si="1"/>
        <v>12</v>
      </c>
      <c r="AE23" s="20">
        <f t="shared" si="1"/>
        <v>12</v>
      </c>
      <c r="AF23" s="20">
        <f t="shared" si="1"/>
        <v>12</v>
      </c>
      <c r="AG23" s="86">
        <f t="shared" si="1"/>
        <v>12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f>IF(обед3="хліб житній",DU2,(IF(обед3="хліб пшеничний",DT2,(VLOOKUP(обед3,таб,67,FALSE)))))</f>
        <v>80</v>
      </c>
      <c r="R24" s="41">
        <f>IF(обед4="хліб житній",DU2,(IF(обед4="хліб пшеничний",DT2,(VLOOKUP(обед4,таб,67,FALSE)))))</f>
        <v>100</v>
      </c>
      <c r="S24" s="41">
        <v>136</v>
      </c>
      <c r="T24" s="41">
        <f>IF(обед6="хліб житній",DU2,(IF(обед6="хліб пшеничний",DT2,(VLOOKUP(обед6,таб,67,FALSE)))))</f>
        <v>200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180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0.207</v>
      </c>
      <c r="AJ37" s="162"/>
      <c r="AK37" s="154">
        <f>SUM(G38:AG38)</f>
        <v>2.484</v>
      </c>
      <c r="AL37" s="154"/>
      <c r="AM37" s="213">
        <f>IF(AK37=0,0,AX117)</f>
        <v>57.16</v>
      </c>
      <c r="AN37" s="155">
        <f>AK37*AM37</f>
        <v>141.98543999999998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1.44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1.044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0.045000000000000005</v>
      </c>
      <c r="AJ41" s="162"/>
      <c r="AK41" s="154">
        <f>SUM(G42:AG42)</f>
        <v>0.54</v>
      </c>
      <c r="AL41" s="154"/>
      <c r="AM41" s="213">
        <f>IF(AK41=0,0,AZ117)</f>
        <v>165.332</v>
      </c>
      <c r="AN41" s="155">
        <f>AK41*AM41</f>
        <v>89.27928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0.084</v>
      </c>
      <c r="H42" s="47">
        <f t="shared" si="26"/>
      </c>
      <c r="I42" s="46">
        <f t="shared" si="26"/>
        <v>0.18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0.12</v>
      </c>
      <c r="P42" s="46">
        <f t="shared" si="27"/>
        <v>0.084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>
        <f>VLOOKUP(обед2,таб,13,FALSE)</f>
        <v>0</v>
      </c>
      <c r="Q47" s="29">
        <f>VLOOKUP(обед3,таб,13,FALSE)</f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0.18</v>
      </c>
      <c r="AL47" s="154"/>
      <c r="AM47" s="213">
        <f>IF(AK47=0,0,BC117)</f>
        <v>44</v>
      </c>
      <c r="AN47" s="155">
        <f>AK47*AM47</f>
        <v>7.92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</c>
      <c r="Q48" s="47">
        <f t="shared" si="36"/>
        <v>0.036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0.048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0.26899999999999996</v>
      </c>
      <c r="AJ49" s="162"/>
      <c r="AK49" s="154">
        <f>SUM(G50:AG50)</f>
        <v>3.2279999999999998</v>
      </c>
      <c r="AL49" s="154"/>
      <c r="AM49" s="213">
        <f>IF(AK49=0,0,BD117)</f>
        <v>18.8</v>
      </c>
      <c r="AN49" s="155">
        <f>AK49*AM49</f>
        <v>60.6864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1.2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0.288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0.24</v>
      </c>
      <c r="AL55" s="154"/>
      <c r="AM55" s="213">
        <f>IF(AK55=0,0,BG117)</f>
        <v>63.86</v>
      </c>
      <c r="AN55" s="155">
        <f>AK55*AM55</f>
        <v>15.3264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0.09100000000000001</v>
      </c>
      <c r="AJ57" s="162"/>
      <c r="AK57" s="154">
        <f>SUM(G58:AG58)</f>
        <v>1.092</v>
      </c>
      <c r="AL57" s="154"/>
      <c r="AM57" s="213">
        <f>IF(AK57=0,0,BH117)</f>
        <v>53.6</v>
      </c>
      <c r="AN57" s="155">
        <f>AK57*AM57</f>
        <v>58.531200000000005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1.092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0.18</v>
      </c>
      <c r="AL59" s="154"/>
      <c r="AM59" s="213">
        <f>IF(AK59=0,0,BI117)</f>
        <v>128</v>
      </c>
      <c r="AN59" s="155">
        <f>AK59*AM59</f>
        <v>23.04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0.18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1.0999999999999999</v>
      </c>
      <c r="AJ61" s="162"/>
      <c r="AK61" s="160">
        <f>SUM(G62:AG62)</f>
        <v>13.2</v>
      </c>
      <c r="AL61" s="160"/>
      <c r="AM61" s="213">
        <f>IF(AK61=0,0,BJ117)</f>
        <v>2.7</v>
      </c>
      <c r="AN61" s="155">
        <f>AK61*AM61</f>
        <v>35.64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1.2000000000000002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</v>
      </c>
      <c r="AJ63" s="162"/>
      <c r="AK63" s="154">
        <f>SUM(G64:AG64)</f>
        <v>2.496</v>
      </c>
      <c r="AL63" s="154"/>
      <c r="AM63" s="213">
        <f>IF(AK63=0,0,BK117)</f>
        <v>33.02</v>
      </c>
      <c r="AN63" s="155">
        <f>AK63*AM63</f>
        <v>82.41792000000001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2.496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0.016</v>
      </c>
      <c r="AJ65" s="162"/>
      <c r="AK65" s="154">
        <f>SUM(G66:AG66)</f>
        <v>0.192</v>
      </c>
      <c r="AL65" s="154"/>
      <c r="AM65" s="213">
        <f>IF(AK65=0,0,BL117)</f>
        <v>11.4</v>
      </c>
      <c r="AN65" s="155">
        <f>AK65*AM65</f>
        <v>2.1888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0.012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0.156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0.024999999999999998</v>
      </c>
      <c r="AJ71" s="162"/>
      <c r="AK71" s="154">
        <f>SUM(G72:AG72)</f>
        <v>0.3</v>
      </c>
      <c r="AL71" s="154"/>
      <c r="AM71" s="213">
        <f>IF(AK71=0,0,BO117)</f>
        <v>16.1</v>
      </c>
      <c r="AN71" s="155">
        <f>AK71*AM71</f>
        <v>4.83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  <v>0.3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</v>
      </c>
      <c r="AJ97" s="162"/>
      <c r="AK97" s="154">
        <f>SUM(G98:AG98)</f>
        <v>0.72</v>
      </c>
      <c r="AL97" s="154"/>
      <c r="AM97" s="213">
        <f>IF(AK97=0,0,BW117)</f>
        <v>21</v>
      </c>
      <c r="AN97" s="155">
        <f>AK97*AM97</f>
        <v>15.12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0.204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0.18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</v>
      </c>
      <c r="AJ107" s="162"/>
      <c r="AK107" s="154">
        <f>SUM(G108:AG108)</f>
        <v>0</v>
      </c>
      <c r="AL107" s="154"/>
      <c r="AM107" s="21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180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2.16</v>
      </c>
      <c r="AL111" s="154"/>
      <c r="AM111" s="213">
        <f>IF(AK111=0,0,CD117)</f>
        <v>21.7</v>
      </c>
      <c r="AN111" s="155">
        <f>AK111*AM111</f>
        <v>46.872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2.16</v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0.6</v>
      </c>
      <c r="AJ115" s="162"/>
      <c r="AK115" s="154">
        <f>SUM(G116:AG116)</f>
        <v>7.2</v>
      </c>
      <c r="AL115" s="154"/>
      <c r="AM115" s="213">
        <f>IF(AK115=0,0,CF117)</f>
        <v>16.8</v>
      </c>
      <c r="AN115" s="155">
        <f>AK115*AM115</f>
        <v>120.96000000000001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3.6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3.6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0.337</v>
      </c>
      <c r="AJ125" s="162"/>
      <c r="AK125" s="154">
        <f>SUM(G126:AG126)</f>
        <v>4.0440000000000005</v>
      </c>
      <c r="AL125" s="154"/>
      <c r="AM125" s="213">
        <f>IF(AK125=0,0,CG117)</f>
        <v>13.1</v>
      </c>
      <c r="AN125" s="155">
        <f>AK125*AM125</f>
        <v>52.976400000000005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0.78</v>
      </c>
      <c r="P126" s="45">
        <f t="shared" si="150"/>
        <v>2.16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1.104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0.09100000000000001</v>
      </c>
      <c r="AJ127" s="162"/>
      <c r="AK127" s="154">
        <f>SUM(G128:AG128)</f>
        <v>1.092</v>
      </c>
      <c r="AL127" s="154"/>
      <c r="AM127" s="213">
        <f>IF(AK127=0,0,CH117)</f>
        <v>4.25</v>
      </c>
      <c r="AN127" s="155">
        <f>AK127*AM127</f>
        <v>4.641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  <v>0.732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0.027999999999999997</v>
      </c>
      <c r="AJ129" s="162"/>
      <c r="AK129" s="154">
        <f>SUM(G130:AG130)</f>
        <v>0.33599999999999997</v>
      </c>
      <c r="AL129" s="154"/>
      <c r="AM129" s="213">
        <f>IF(AK129=0,0,CI117)</f>
        <v>5.9</v>
      </c>
      <c r="AN129" s="155">
        <f>AK129*AM129</f>
        <v>1.9824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0.12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0.216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0.0665</v>
      </c>
      <c r="AJ131" s="162"/>
      <c r="AK131" s="154">
        <f>SUM(G132:AG132)</f>
        <v>0.798</v>
      </c>
      <c r="AL131" s="154"/>
      <c r="AM131" s="213">
        <f>IF(AK131=0,0,CJ117)</f>
        <v>7.8</v>
      </c>
      <c r="AN131" s="155">
        <f>AK131*AM131</f>
        <v>6.2244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0.186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0.612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0.09999999999999999</v>
      </c>
      <c r="AJ135" s="162"/>
      <c r="AK135" s="154">
        <f>SUM(G136:AG136)</f>
        <v>1.2</v>
      </c>
      <c r="AL135" s="154"/>
      <c r="AM135" s="213">
        <f>IF(AK135=0,0,CL117)</f>
        <v>26.5</v>
      </c>
      <c r="AN135" s="155">
        <f>AK135*AM135</f>
        <v>31.799999999999997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0.045000000000000005</v>
      </c>
      <c r="AJ137" s="162"/>
      <c r="AK137" s="154">
        <f>SUM(G138:AG138)</f>
        <v>0.54</v>
      </c>
      <c r="AL137" s="154"/>
      <c r="AM137" s="213">
        <f>IF(AK137=0,0,CO117)</f>
        <v>6.8</v>
      </c>
      <c r="AN137" s="155">
        <f>AK137*AM137</f>
        <v>3.672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0.54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0.0030000000000000005</v>
      </c>
      <c r="AJ141" s="162"/>
      <c r="AK141" s="154">
        <f>SUM(G142:AG142)</f>
        <v>0.036000000000000004</v>
      </c>
      <c r="AL141" s="154"/>
      <c r="AM141" s="213">
        <f>IF(AK141=0,0,CM117)</f>
        <v>52.8</v>
      </c>
      <c r="AN141" s="155">
        <f>AK141*AM141</f>
        <v>1.9008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0.024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0.012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0.09999999999999999</v>
      </c>
      <c r="AJ143" s="162"/>
      <c r="AK143" s="154">
        <f>SUM(G144:AG144)</f>
        <v>1.2</v>
      </c>
      <c r="AL143" s="154"/>
      <c r="AM143" s="213">
        <f>IF(AK143=0,0,DF117)</f>
        <v>26.5</v>
      </c>
      <c r="AN143" s="155">
        <f>AK143*AM143</f>
        <v>31.799999999999997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1.2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14</v>
      </c>
      <c r="R147" s="35">
        <f>IF(обед4="хліб пшеничний",150,(VLOOKUP(обед4,таб,53,FALSE)))</f>
        <v>0</v>
      </c>
      <c r="S147" s="34">
        <v>136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3.96</v>
      </c>
      <c r="AL147" s="154"/>
      <c r="AM147" s="213">
        <f>IF(AK147=0,0,CQ117)</f>
        <v>13.8</v>
      </c>
      <c r="AN147" s="155">
        <f>AK147*AM147</f>
        <v>54.648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1.2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0.168</v>
      </c>
      <c r="R148" s="46">
        <f t="shared" si="183"/>
      </c>
      <c r="S148" s="47">
        <f t="shared" si="183"/>
        <v>1.632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0.96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0.024</v>
      </c>
      <c r="AL159" s="154"/>
      <c r="AM159" s="213">
        <f>IF(AK159=0,0,CW117)</f>
        <v>288</v>
      </c>
      <c r="AN159" s="155">
        <f>AK159*AM159</f>
        <v>6.912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0.024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0.012</v>
      </c>
      <c r="AL161" s="154"/>
      <c r="AM161" s="213">
        <f>IF(AK161=0,0,CX117)</f>
        <v>452</v>
      </c>
      <c r="AN161" s="155">
        <f>AK161*AM161</f>
        <v>5.424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0.012</v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0.096</v>
      </c>
      <c r="AL163" s="154"/>
      <c r="AM163" s="213">
        <f>IF(AK163=0,0,CY117)</f>
        <v>10.24</v>
      </c>
      <c r="AN163" s="155">
        <f>AK163*AM163</f>
        <v>0.98304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0.004</v>
      </c>
      <c r="AJ175" s="162"/>
      <c r="AK175" s="154">
        <f>SUM(G176:AG176)</f>
        <v>0.048</v>
      </c>
      <c r="AL175" s="154"/>
      <c r="AM175" s="213">
        <f>IF(AK175=0,0,DI117)</f>
        <v>39</v>
      </c>
      <c r="AN175" s="155">
        <f>AK175*AM175</f>
        <v>1.872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0.024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0.024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909.6334799999998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2021-02-12T06:22:48Z</cp:lastPrinted>
  <dcterms:created xsi:type="dcterms:W3CDTF">1996-10-08T23:32:33Z</dcterms:created>
  <dcterms:modified xsi:type="dcterms:W3CDTF">2021-02-15T07:11:12Z</dcterms:modified>
  <cp:category/>
  <cp:version/>
  <cp:contentType/>
  <cp:contentStatus/>
</cp:coreProperties>
</file>